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2" activeTab="6"/>
  </bookViews>
  <sheets>
    <sheet name="0000" sheetId="1" state="veryHidden" r:id="rId1"/>
    <sheet name="1000" sheetId="2" state="veryHidden" r:id="rId2"/>
    <sheet name="Conso BS" sheetId="3" r:id="rId3"/>
    <sheet name="Conso IS" sheetId="4" r:id="rId4"/>
    <sheet name="Conso Notes" sheetId="5" r:id="rId5"/>
    <sheet name="Conso Equity" sheetId="6" r:id="rId6"/>
    <sheet name="Conso CF" sheetId="7" r:id="rId7"/>
  </sheets>
  <definedNames>
    <definedName name="_xlnm.Print_Area" localSheetId="6">'Conso CF'!$A$5:$H$76</definedName>
    <definedName name="_xlnm.Print_Titles" localSheetId="6">'Conso CF'!$1:$4</definedName>
  </definedNames>
  <calcPr fullCalcOnLoad="1"/>
</workbook>
</file>

<file path=xl/sharedStrings.xml><?xml version="1.0" encoding="utf-8"?>
<sst xmlns="http://schemas.openxmlformats.org/spreadsheetml/2006/main" count="175" uniqueCount="140">
  <si>
    <t>Notes</t>
  </si>
  <si>
    <t>(RM)</t>
  </si>
  <si>
    <t>Share Capital</t>
  </si>
  <si>
    <t>Reserves</t>
  </si>
  <si>
    <t>Represented by :-</t>
  </si>
  <si>
    <t>Current Assets</t>
  </si>
  <si>
    <t xml:space="preserve">    Inventories</t>
  </si>
  <si>
    <t xml:space="preserve">    Debtors</t>
  </si>
  <si>
    <t xml:space="preserve">    Cash and Bank Balances</t>
  </si>
  <si>
    <t>Current Liabilities</t>
  </si>
  <si>
    <t xml:space="preserve">    Creditors</t>
  </si>
  <si>
    <t xml:space="preserve">    Bank Borrowings</t>
  </si>
  <si>
    <t>Net Current Assets / (Liabilities)</t>
  </si>
  <si>
    <t>Authorised :-</t>
  </si>
  <si>
    <t xml:space="preserve">    30,000,000 ordinary shares of RM1.00 each</t>
  </si>
  <si>
    <t>Issued and fully paid :-</t>
  </si>
  <si>
    <t>Share premium</t>
  </si>
  <si>
    <t>(Accumulated loss) / Retained profit</t>
  </si>
  <si>
    <t>Capital reserve</t>
  </si>
  <si>
    <t>Trade debtors</t>
  </si>
  <si>
    <t>Less : Provision for doubtful debts</t>
  </si>
  <si>
    <t>Other debtors</t>
  </si>
  <si>
    <t>Trade creditors</t>
  </si>
  <si>
    <t>Other creditors</t>
  </si>
  <si>
    <t>Revenue</t>
  </si>
  <si>
    <t>Cost of Sales</t>
  </si>
  <si>
    <t>Other Operating Income</t>
  </si>
  <si>
    <t>Sales and Marketing Expenses</t>
  </si>
  <si>
    <t>Taxation</t>
  </si>
  <si>
    <t>NET LOSS FOR THE PERIOD ENDED</t>
  </si>
  <si>
    <t xml:space="preserve">    After Taxation</t>
  </si>
  <si>
    <t xml:space="preserve">    Before Taxation</t>
  </si>
  <si>
    <t>Loss per Ordinary Shares (sen)</t>
  </si>
  <si>
    <t>(Accumulated</t>
  </si>
  <si>
    <t>Share</t>
  </si>
  <si>
    <t>Capital</t>
  </si>
  <si>
    <t>Premium</t>
  </si>
  <si>
    <t>Retained Profit/</t>
  </si>
  <si>
    <t>Loss)</t>
  </si>
  <si>
    <t>Reserve</t>
  </si>
  <si>
    <t>Total</t>
  </si>
  <si>
    <t>Net loss for the year</t>
  </si>
  <si>
    <t>As At</t>
  </si>
  <si>
    <t>Finance Cost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</si>
  <si>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</si>
  <si>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</si>
  <si>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</si>
  <si>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 xml:space="preserve">    18,500,000 ordinary shares of RM1.00 each</t>
  </si>
  <si>
    <t>Balance as at 31/12/2001</t>
  </si>
  <si>
    <t>LOSS FROM OPERATIONS</t>
  </si>
  <si>
    <t>SECURED</t>
  </si>
  <si>
    <t xml:space="preserve">  Term Loan (Bank Industri &amp; Teknologi)</t>
  </si>
  <si>
    <t xml:space="preserve">      Interest</t>
  </si>
  <si>
    <t xml:space="preserve">  Revolving Loan (Bank Industri &amp; Teknologi)</t>
  </si>
  <si>
    <t xml:space="preserve">  Syndicated Term Loan (Affin Merchant Bank)</t>
  </si>
  <si>
    <t xml:space="preserve">      Drawndown on 23 January 1997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</si>
  <si>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</si>
  <si>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</si>
  <si>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</si>
  <si>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</si>
  <si>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</si>
  <si>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</si>
  <si>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</si>
  <si>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>Year-To-Date</t>
  </si>
  <si>
    <t>CASH FLOWS FROM OPERATING ACTIVITIES</t>
  </si>
  <si>
    <t xml:space="preserve">  Adjustments For :-</t>
  </si>
  <si>
    <t xml:space="preserve">      Depreciation</t>
  </si>
  <si>
    <t xml:space="preserve">      Provision For Retirement Benefits</t>
  </si>
  <si>
    <t xml:space="preserve">      Allowance For Doubtful Debts</t>
  </si>
  <si>
    <t xml:space="preserve">      Allowance For Doubtful Debts Written Back</t>
  </si>
  <si>
    <t xml:space="preserve">      Interest Expenses</t>
  </si>
  <si>
    <t xml:space="preserve">      (Gain) / Loss On Disposal Of Plant and Equipment</t>
  </si>
  <si>
    <t xml:space="preserve">      Plant and Equipment Written Off</t>
  </si>
  <si>
    <t xml:space="preserve">  Operating (Loss) / Profit Before Working Capital Changes</t>
  </si>
  <si>
    <t xml:space="preserve">      Decrease / (Increase) In Inventories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</si>
  <si>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</si>
  <si>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</si>
  <si>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</si>
  <si>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Tax Paid</t>
  </si>
  <si>
    <t xml:space="preserve">      Retirement Benefits Paid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</si>
  <si>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</si>
  <si>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</si>
  <si>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</si>
  <si>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</si>
  <si>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</si>
  <si>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</si>
  <si>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</si>
  <si>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Term Loan Obtained</t>
  </si>
  <si>
    <t xml:space="preserve">  Net (Repayment) / Drawdown Of Bank Borrowings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</si>
  <si>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</si>
  <si>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</si>
  <si>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</si>
  <si>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</si>
  <si>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(Loss) / Profit Before Taxation</t>
  </si>
  <si>
    <t xml:space="preserve">  Hire Purchase Installment Paid</t>
  </si>
  <si>
    <t>Administration Expenses</t>
  </si>
  <si>
    <t xml:space="preserve">  Bank Overdraft</t>
  </si>
  <si>
    <t>Net loss for the period</t>
  </si>
  <si>
    <t>CASH AND CASH EQUIVALENTS AT END OF PERIOD</t>
  </si>
  <si>
    <t>31/12/2002</t>
  </si>
  <si>
    <t>Balance as at 31/12/2002</t>
  </si>
  <si>
    <t>Note :-</t>
  </si>
  <si>
    <t>1.    Share Capital</t>
  </si>
  <si>
    <t>2.    Reserves</t>
  </si>
  <si>
    <t>The Condensed Consolidated Income Statement should be read in conjunction with the Annual Report for the year ended 2002.</t>
  </si>
  <si>
    <t xml:space="preserve">    Property, Plant and Equipment</t>
  </si>
  <si>
    <t>Net Deficit in Shareholders' Funds</t>
  </si>
  <si>
    <t xml:space="preserve">    Tax Recoverable</t>
  </si>
  <si>
    <t xml:space="preserve">    Hire Purchase Creditors</t>
  </si>
  <si>
    <t>3.  Debtors</t>
  </si>
  <si>
    <t>4.  Creditors</t>
  </si>
  <si>
    <t>5.  Bank Borrowings</t>
  </si>
  <si>
    <t>Deferred Liabilities</t>
  </si>
  <si>
    <t xml:space="preserve">      Provision For Retrenchment Benefits</t>
  </si>
  <si>
    <t xml:space="preserve">      Provision For Retirement Benefits Written Back</t>
  </si>
  <si>
    <t xml:space="preserve">      Bad Debts Written Off Written Off</t>
  </si>
  <si>
    <t xml:space="preserve">      Impairment Loss of Investment in Subsidiary Company</t>
  </si>
  <si>
    <t xml:space="preserve">      Plant and Equipment Written Down</t>
  </si>
  <si>
    <t xml:space="preserve">      Inventories Written Off</t>
  </si>
  <si>
    <t xml:space="preserve">    Provision for Retrenchment Benefits</t>
  </si>
  <si>
    <t xml:space="preserve">    Provision for Retirement Benefits</t>
  </si>
  <si>
    <t>4(a)</t>
  </si>
  <si>
    <t xml:space="preserve">      Retrenchment Benefits Paid</t>
  </si>
  <si>
    <t>LOSS BEFORE TAXATION</t>
  </si>
  <si>
    <t>Gross Profit / (Loss)</t>
  </si>
  <si>
    <t xml:space="preserve">      Tax Refund</t>
  </si>
  <si>
    <t xml:space="preserve">    Deposits with a licensed bank</t>
  </si>
  <si>
    <t xml:space="preserve">      Interest Income</t>
  </si>
  <si>
    <t xml:space="preserve">  Interest received</t>
  </si>
  <si>
    <t xml:space="preserve">The Condensed Consolidated Balance Sheet should be read in conjunction with the Annual Report for </t>
  </si>
  <si>
    <t>the year ended 2002.</t>
  </si>
  <si>
    <t>The Condensed Consolidated Statement of Changes in Equity should be read in conjunction with the</t>
  </si>
  <si>
    <t>Annual Report for the year ended 2002.</t>
  </si>
  <si>
    <t>Financial Reporting was prepared only with effect from the third quarter of year 2002</t>
  </si>
  <si>
    <t xml:space="preserve">There are no comparative figures as the first interim financial report in accordance with MASB 26 interim </t>
  </si>
  <si>
    <t xml:space="preserve">The Condensed Consolidated Cash Flow Statement should be read in conjunction with the Annual Report for </t>
  </si>
  <si>
    <t>4th Quarter</t>
  </si>
  <si>
    <t>31/12/2003</t>
  </si>
  <si>
    <t>Balance as at 31/12/2003</t>
  </si>
  <si>
    <t>Other Operating Expenses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</si>
</sst>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(* #,##0_);_(* \(#,##0\);_(* &quot;-&quot;??_);_(@_)"/>
    <numFmt numFmtId="179" formatCode="0.00_)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9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43" fontId="0" fillId="0" borderId="2" xfId="15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3" fillId="0" borderId="0" xfId="15" applyNumberFormat="1" applyFont="1" applyAlignment="1">
      <alignment horizontal="center"/>
    </xf>
    <xf numFmtId="178" fontId="0" fillId="0" borderId="0" xfId="15" applyNumberFormat="1" applyAlignment="1">
      <alignment/>
    </xf>
    <xf numFmtId="178" fontId="3" fillId="0" borderId="3" xfId="15" applyNumberFormat="1" applyFont="1" applyBorder="1" applyAlignment="1">
      <alignment/>
    </xf>
    <xf numFmtId="178" fontId="0" fillId="0" borderId="2" xfId="15" applyNumberFormat="1" applyBorder="1" applyAlignment="1">
      <alignment/>
    </xf>
    <xf numFmtId="178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8" fontId="3" fillId="0" borderId="2" xfId="15" applyNumberFormat="1" applyFont="1" applyBorder="1" applyAlignment="1">
      <alignment/>
    </xf>
    <xf numFmtId="178" fontId="0" fillId="0" borderId="0" xfId="15" applyNumberFormat="1" applyFont="1" applyAlignment="1">
      <alignment/>
    </xf>
    <xf numFmtId="178" fontId="0" fillId="0" borderId="2" xfId="15" applyNumberFormat="1" applyFont="1" applyBorder="1" applyAlignment="1">
      <alignment/>
    </xf>
    <xf numFmtId="178" fontId="3" fillId="0" borderId="0" xfId="0" applyNumberFormat="1" applyFont="1" applyAlignment="1">
      <alignment horizontal="center"/>
    </xf>
    <xf numFmtId="178" fontId="0" fillId="0" borderId="0" xfId="0" applyNumberFormat="1" applyFont="1" applyAlignment="1">
      <alignment/>
    </xf>
    <xf numFmtId="178" fontId="7" fillId="0" borderId="0" xfId="15" applyNumberFormat="1" applyFont="1" applyAlignment="1">
      <alignment horizontal="center"/>
    </xf>
    <xf numFmtId="178" fontId="7" fillId="0" borderId="0" xfId="15" applyNumberFormat="1" applyFont="1" applyAlignment="1" quotePrefix="1">
      <alignment horizontal="center"/>
    </xf>
    <xf numFmtId="178" fontId="8" fillId="0" borderId="0" xfId="15" applyNumberFormat="1" applyFont="1" applyAlignment="1">
      <alignment/>
    </xf>
    <xf numFmtId="178" fontId="8" fillId="0" borderId="2" xfId="15" applyNumberFormat="1" applyFont="1" applyBorder="1" applyAlignment="1">
      <alignment/>
    </xf>
    <xf numFmtId="178" fontId="7" fillId="0" borderId="3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43" fontId="9" fillId="0" borderId="3" xfId="15" applyNumberFormat="1" applyFont="1" applyBorder="1" applyAlignment="1">
      <alignment/>
    </xf>
    <xf numFmtId="0" fontId="10" fillId="0" borderId="0" xfId="0" applyFont="1" applyAlignment="1">
      <alignment/>
    </xf>
    <xf numFmtId="43" fontId="0" fillId="0" borderId="0" xfId="15" applyNumberFormat="1" applyAlignment="1">
      <alignment/>
    </xf>
    <xf numFmtId="43" fontId="8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178" fontId="3" fillId="0" borderId="0" xfId="15" applyNumberFormat="1" applyFont="1" applyAlignment="1" quotePrefix="1">
      <alignment horizontal="center"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178" fontId="8" fillId="0" borderId="3" xfId="15" applyNumberFormat="1" applyFont="1" applyBorder="1" applyAlignment="1">
      <alignment/>
    </xf>
    <xf numFmtId="178" fontId="8" fillId="0" borderId="0" xfId="15" applyNumberFormat="1" applyFont="1" applyBorder="1" applyAlignment="1">
      <alignment/>
    </xf>
    <xf numFmtId="178" fontId="9" fillId="0" borderId="0" xfId="15" applyNumberFormat="1" applyFont="1" applyAlignment="1">
      <alignment/>
    </xf>
    <xf numFmtId="178" fontId="8" fillId="0" borderId="4" xfId="15" applyNumberFormat="1" applyFont="1" applyBorder="1" applyAlignment="1">
      <alignment/>
    </xf>
    <xf numFmtId="178" fontId="7" fillId="0" borderId="5" xfId="15" applyNumberFormat="1" applyFont="1" applyBorder="1" applyAlignment="1">
      <alignment/>
    </xf>
    <xf numFmtId="178" fontId="6" fillId="0" borderId="0" xfId="15" applyNumberFormat="1" applyFont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178" fontId="0" fillId="0" borderId="0" xfId="0" applyNumberFormat="1" applyBorder="1" applyAlignment="1">
      <alignment/>
    </xf>
    <xf numFmtId="43" fontId="7" fillId="0" borderId="0" xfId="15" applyNumberFormat="1" applyFont="1" applyAlignment="1">
      <alignment horizontal="center"/>
    </xf>
    <xf numFmtId="43" fontId="7" fillId="0" borderId="0" xfId="15" applyNumberFormat="1" applyFont="1" applyAlignment="1" quotePrefix="1">
      <alignment horizontal="center"/>
    </xf>
    <xf numFmtId="43" fontId="3" fillId="0" borderId="0" xfId="0" applyNumberFormat="1" applyFont="1" applyAlignment="1">
      <alignment/>
    </xf>
    <xf numFmtId="178" fontId="7" fillId="0" borderId="0" xfId="15" applyNumberFormat="1" applyFont="1" applyAlignment="1">
      <alignment/>
    </xf>
    <xf numFmtId="178" fontId="0" fillId="0" borderId="0" xfId="15" applyNumberFormat="1" applyFont="1" applyBorder="1" applyAlignment="1">
      <alignment/>
    </xf>
    <xf numFmtId="178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3" xfId="15" applyFont="1" applyBorder="1" applyAlignment="1">
      <alignment/>
    </xf>
    <xf numFmtId="178" fontId="0" fillId="0" borderId="3" xfId="15" applyNumberFormat="1" applyFont="1" applyBorder="1" applyAlignment="1">
      <alignment/>
    </xf>
    <xf numFmtId="178" fontId="0" fillId="0" borderId="4" xfId="15" applyNumberFormat="1" applyFont="1" applyBorder="1" applyAlignment="1">
      <alignment/>
    </xf>
    <xf numFmtId="178" fontId="3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178" fontId="7" fillId="0" borderId="0" xfId="15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E2" sqref="E2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6" customWidth="1"/>
    <col min="6" max="6" width="3.57421875" style="31" customWidth="1"/>
    <col min="7" max="7" width="15.57421875" style="22" customWidth="1"/>
  </cols>
  <sheetData>
    <row r="1" spans="5:7" s="3" customFormat="1" ht="12.75">
      <c r="E1" s="9" t="s">
        <v>42</v>
      </c>
      <c r="F1" s="30"/>
      <c r="G1" s="20" t="s">
        <v>42</v>
      </c>
    </row>
    <row r="2" spans="5:7" s="3" customFormat="1" ht="12.75">
      <c r="E2" s="33" t="s">
        <v>137</v>
      </c>
      <c r="F2" s="30"/>
      <c r="G2" s="21" t="s">
        <v>99</v>
      </c>
    </row>
    <row r="3" spans="3:7" s="3" customFormat="1" ht="12.75">
      <c r="C3" s="3" t="s">
        <v>0</v>
      </c>
      <c r="E3" s="9" t="s">
        <v>1</v>
      </c>
      <c r="F3" s="30"/>
      <c r="G3" s="20" t="s">
        <v>1</v>
      </c>
    </row>
    <row r="5" spans="1:7" ht="12.75">
      <c r="A5" t="s">
        <v>2</v>
      </c>
      <c r="C5" s="5">
        <v>1</v>
      </c>
      <c r="E5" s="16">
        <f>'Conso Notes'!E11</f>
        <v>18500000</v>
      </c>
      <c r="G5" s="22">
        <f>'Conso Notes'!G11</f>
        <v>18500000</v>
      </c>
    </row>
    <row r="7" spans="1:7" ht="12.75">
      <c r="A7" t="s">
        <v>3</v>
      </c>
      <c r="C7" s="5">
        <v>2</v>
      </c>
      <c r="E7" s="17">
        <v>-76333498.1</v>
      </c>
      <c r="G7" s="23">
        <f>'Conso Notes'!G20</f>
        <v>-65843225</v>
      </c>
    </row>
    <row r="9" spans="1:7" ht="12.75">
      <c r="A9" t="s">
        <v>106</v>
      </c>
      <c r="E9" s="16">
        <f>SUM(E5+E7)</f>
        <v>-57833498.099999994</v>
      </c>
      <c r="G9" s="22">
        <f>SUM(G5+G7)</f>
        <v>-47343225</v>
      </c>
    </row>
    <row r="11" spans="1:7" ht="12.75">
      <c r="A11" t="s">
        <v>112</v>
      </c>
      <c r="E11" s="17">
        <v>0</v>
      </c>
      <c r="G11" s="23">
        <v>0</v>
      </c>
    </row>
    <row r="13" spans="5:7" ht="13.5" thickBot="1">
      <c r="E13" s="11">
        <f>SUM(E9+E11)</f>
        <v>-57833498.099999994</v>
      </c>
      <c r="G13" s="24">
        <f>SUM(G9+G11)</f>
        <v>-47343225</v>
      </c>
    </row>
    <row r="14" ht="13.5" thickTop="1"/>
    <row r="15" ht="12.75">
      <c r="A15" s="8" t="s">
        <v>4</v>
      </c>
    </row>
    <row r="17" ht="12.75">
      <c r="A17" s="2" t="s">
        <v>5</v>
      </c>
    </row>
    <row r="18" spans="1:7" ht="12.75">
      <c r="A18" s="34" t="s">
        <v>105</v>
      </c>
      <c r="E18" s="16">
        <v>4095518.95</v>
      </c>
      <c r="G18" s="22">
        <v>4083642</v>
      </c>
    </row>
    <row r="19" spans="1:7" ht="12.75">
      <c r="A19" t="s">
        <v>6</v>
      </c>
      <c r="E19" s="16">
        <v>262428.89</v>
      </c>
      <c r="G19" s="22">
        <v>3608834</v>
      </c>
    </row>
    <row r="20" spans="1:7" ht="12.75">
      <c r="A20" t="s">
        <v>7</v>
      </c>
      <c r="C20" s="5">
        <v>3</v>
      </c>
      <c r="E20" s="16">
        <v>708612.85</v>
      </c>
      <c r="G20" s="22">
        <f>'Conso Notes'!G36</f>
        <v>1843861</v>
      </c>
    </row>
    <row r="21" spans="1:7" ht="12.75">
      <c r="A21" t="s">
        <v>107</v>
      </c>
      <c r="E21" s="16">
        <v>0</v>
      </c>
      <c r="G21" s="22">
        <v>272820</v>
      </c>
    </row>
    <row r="22" spans="1:7" ht="12.75">
      <c r="A22" t="s">
        <v>126</v>
      </c>
      <c r="E22" s="16">
        <v>0</v>
      </c>
      <c r="G22" s="22">
        <v>0</v>
      </c>
    </row>
    <row r="23" spans="1:7" ht="12.75">
      <c r="A23" t="s">
        <v>8</v>
      </c>
      <c r="E23" s="17">
        <v>86371.33</v>
      </c>
      <c r="G23" s="23">
        <v>286930</v>
      </c>
    </row>
    <row r="25" spans="5:7" ht="12.75">
      <c r="E25" s="17">
        <f>SUM(E18:E23)</f>
        <v>5152932.02</v>
      </c>
      <c r="G25" s="23">
        <f>SUM(G18:G23)</f>
        <v>10096087</v>
      </c>
    </row>
    <row r="27" ht="12.75">
      <c r="A27" s="2" t="s">
        <v>9</v>
      </c>
    </row>
    <row r="28" spans="1:7" ht="12.75">
      <c r="A28" t="s">
        <v>10</v>
      </c>
      <c r="C28" s="5">
        <v>4</v>
      </c>
      <c r="E28" s="16">
        <v>5060484.65</v>
      </c>
      <c r="G28" s="22">
        <f>'Conso Notes'!G45</f>
        <v>4559857</v>
      </c>
    </row>
    <row r="29" spans="1:7" ht="12.75">
      <c r="A29" t="s">
        <v>108</v>
      </c>
      <c r="E29" s="50">
        <v>23618</v>
      </c>
      <c r="F29" s="36"/>
      <c r="G29" s="38">
        <v>28190</v>
      </c>
    </row>
    <row r="30" spans="1:7" ht="12.75">
      <c r="A30" t="s">
        <v>11</v>
      </c>
      <c r="C30" s="5">
        <v>5</v>
      </c>
      <c r="E30" s="16">
        <v>56683409.35</v>
      </c>
      <c r="G30" s="22">
        <f>'Conso Notes'!G77</f>
        <v>50830462</v>
      </c>
    </row>
    <row r="31" spans="1:7" ht="12.75">
      <c r="A31" t="s">
        <v>119</v>
      </c>
      <c r="E31" s="16">
        <v>1218918.12</v>
      </c>
      <c r="G31" s="22">
        <v>1896911</v>
      </c>
    </row>
    <row r="32" spans="1:7" ht="12.75">
      <c r="A32" s="34" t="s">
        <v>120</v>
      </c>
      <c r="E32" s="17">
        <v>0</v>
      </c>
      <c r="G32" s="23">
        <v>123892</v>
      </c>
    </row>
    <row r="34" spans="5:7" ht="12.75">
      <c r="E34" s="17">
        <f>SUM(E28:E32)</f>
        <v>62986430.12</v>
      </c>
      <c r="G34" s="23">
        <f>SUM(G28:G32)</f>
        <v>57439312</v>
      </c>
    </row>
    <row r="36" spans="1:7" ht="12.75">
      <c r="A36" t="s">
        <v>12</v>
      </c>
      <c r="E36" s="17">
        <f>SUM(E25-E34)</f>
        <v>-57833498.099999994</v>
      </c>
      <c r="G36" s="23">
        <f>SUM(G25-G34)</f>
        <v>-47343225</v>
      </c>
    </row>
    <row r="38" spans="5:7" ht="13.5" thickBot="1">
      <c r="E38" s="11">
        <f>SUM(E36)</f>
        <v>-57833498.099999994</v>
      </c>
      <c r="G38" s="24">
        <f>SUM(G36)</f>
        <v>-47343225</v>
      </c>
    </row>
    <row r="39" ht="13.5" thickTop="1">
      <c r="E39" s="57"/>
    </row>
    <row r="40" spans="5:7" ht="12.75">
      <c r="E40" s="42">
        <f>SUM(E13-E38)</f>
        <v>0</v>
      </c>
      <c r="F40" s="35"/>
      <c r="G40" s="42">
        <f>SUM(G13-G38)</f>
        <v>0</v>
      </c>
    </row>
    <row r="41" ht="12.75">
      <c r="F41" s="35"/>
    </row>
    <row r="42" ht="12.75">
      <c r="A42" s="27" t="s">
        <v>101</v>
      </c>
    </row>
    <row r="44" ht="12.75">
      <c r="A44" s="8" t="s">
        <v>129</v>
      </c>
    </row>
    <row r="45" ht="12.75">
      <c r="A45" s="8" t="s">
        <v>130</v>
      </c>
    </row>
  </sheetData>
  <printOptions/>
  <pageMargins left="1" right="0" top="1.35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BALANCE SHEET AS AT 31ST DECEMBER 2003&amp;R&amp;"Arial,Italic"&amp;8Printed On : &amp;D
&amp;T</oddHeader>
    <oddFooter>&amp;L&amp;"Arial,Italic"&amp;8File : &amp;F  (&amp;A)&amp;R&amp;"Arial,Italic"&amp;8Page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I21" sqref="I21"/>
    </sheetView>
  </sheetViews>
  <sheetFormatPr defaultColWidth="9.140625" defaultRowHeight="12.75"/>
  <cols>
    <col min="1" max="1" width="32.57421875" style="0" customWidth="1"/>
    <col min="2" max="2" width="3.57421875" style="0" customWidth="1"/>
    <col min="3" max="3" width="7.8515625" style="5" customWidth="1"/>
    <col min="4" max="4" width="2.8515625" style="0" customWidth="1"/>
    <col min="5" max="5" width="13.7109375" style="10" customWidth="1"/>
    <col min="6" max="6" width="2.8515625" style="31" customWidth="1"/>
    <col min="7" max="7" width="13.7109375" style="29" customWidth="1"/>
    <col min="8" max="8" width="2.8515625" style="31" customWidth="1"/>
    <col min="9" max="9" width="15.00390625" style="10" customWidth="1"/>
    <col min="10" max="10" width="2.8515625" style="31" customWidth="1"/>
    <col min="11" max="11" width="13.7109375" style="29" customWidth="1"/>
  </cols>
  <sheetData>
    <row r="1" spans="5:11" s="3" customFormat="1" ht="12.75">
      <c r="E1" s="9" t="s">
        <v>136</v>
      </c>
      <c r="F1" s="30"/>
      <c r="G1" s="46" t="str">
        <f>E1</f>
        <v>4th Quarter</v>
      </c>
      <c r="H1" s="30"/>
      <c r="I1" s="9" t="s">
        <v>63</v>
      </c>
      <c r="J1" s="30"/>
      <c r="K1" s="46" t="s">
        <v>63</v>
      </c>
    </row>
    <row r="2" spans="5:11" s="3" customFormat="1" ht="12.75">
      <c r="E2" s="33" t="s">
        <v>137</v>
      </c>
      <c r="F2" s="30"/>
      <c r="G2" s="47" t="s">
        <v>99</v>
      </c>
      <c r="H2" s="30"/>
      <c r="I2" s="33" t="str">
        <f>E2</f>
        <v>31/12/2003</v>
      </c>
      <c r="J2" s="30"/>
      <c r="K2" s="47" t="str">
        <f>G2</f>
        <v>31/12/2002</v>
      </c>
    </row>
    <row r="3" spans="3:11" s="3" customFormat="1" ht="12.75">
      <c r="C3" s="3" t="s">
        <v>0</v>
      </c>
      <c r="E3" s="9" t="s">
        <v>1</v>
      </c>
      <c r="F3" s="30"/>
      <c r="G3" s="46" t="s">
        <v>1</v>
      </c>
      <c r="H3" s="30"/>
      <c r="I3" s="9" t="s">
        <v>1</v>
      </c>
      <c r="J3" s="30"/>
      <c r="K3" s="46" t="s">
        <v>1</v>
      </c>
    </row>
    <row r="5" spans="1:11" ht="12.75">
      <c r="A5" t="s">
        <v>24</v>
      </c>
      <c r="E5" s="10">
        <v>203402.1</v>
      </c>
      <c r="G5" s="22">
        <v>2270685</v>
      </c>
      <c r="I5" s="10">
        <v>1806400.33</v>
      </c>
      <c r="K5" s="22">
        <v>13245042</v>
      </c>
    </row>
    <row r="6" spans="7:11" ht="12.75">
      <c r="G6" s="22"/>
      <c r="K6" s="22"/>
    </row>
    <row r="7" spans="1:11" ht="12.75">
      <c r="A7" t="s">
        <v>25</v>
      </c>
      <c r="E7" s="12">
        <v>-2637617.34</v>
      </c>
      <c r="G7" s="23">
        <f>-2080798+11337</f>
        <v>-2069461</v>
      </c>
      <c r="I7" s="12">
        <v>-4151685.75</v>
      </c>
      <c r="K7" s="23">
        <v>-11113875</v>
      </c>
    </row>
    <row r="8" spans="7:11" ht="12.75">
      <c r="G8" s="22"/>
      <c r="K8" s="22"/>
    </row>
    <row r="9" spans="1:11" s="2" customFormat="1" ht="12.75">
      <c r="A9" s="2" t="s">
        <v>124</v>
      </c>
      <c r="C9" s="3"/>
      <c r="E9" s="13">
        <f>SUM(E5+E7)</f>
        <v>-2434215.2399999998</v>
      </c>
      <c r="F9" s="48"/>
      <c r="G9" s="49">
        <f>SUM(G5+G7)</f>
        <v>201224</v>
      </c>
      <c r="H9" s="48"/>
      <c r="I9" s="13">
        <f>SUM(I5+I7)</f>
        <v>-2345285.42</v>
      </c>
      <c r="J9" s="48"/>
      <c r="K9" s="49">
        <f>SUM(K5+K7)</f>
        <v>2131167</v>
      </c>
    </row>
    <row r="10" spans="7:11" ht="12.75">
      <c r="G10" s="22"/>
      <c r="K10" s="22"/>
    </row>
    <row r="11" spans="1:11" ht="12.75">
      <c r="A11" t="s">
        <v>26</v>
      </c>
      <c r="E11" s="10">
        <v>1854.54</v>
      </c>
      <c r="G11" s="22">
        <f>38921+602852</f>
        <v>641773</v>
      </c>
      <c r="I11" s="10">
        <v>320580.62</v>
      </c>
      <c r="K11" s="22">
        <v>795389</v>
      </c>
    </row>
    <row r="12" spans="7:11" ht="12.75">
      <c r="G12" s="22"/>
      <c r="K12" s="22"/>
    </row>
    <row r="13" spans="1:11" ht="12.75">
      <c r="A13" t="s">
        <v>27</v>
      </c>
      <c r="E13" s="10">
        <v>-538.98</v>
      </c>
      <c r="G13" s="22">
        <v>-106341</v>
      </c>
      <c r="I13" s="10">
        <v>-58617.77</v>
      </c>
      <c r="K13" s="22">
        <v>-846252</v>
      </c>
    </row>
    <row r="14" spans="7:11" ht="12.75">
      <c r="G14" s="22"/>
      <c r="K14" s="22"/>
    </row>
    <row r="15" spans="1:11" ht="12.75">
      <c r="A15" t="s">
        <v>95</v>
      </c>
      <c r="E15" s="10">
        <v>-1142106.41</v>
      </c>
      <c r="G15" s="22">
        <v>0</v>
      </c>
      <c r="I15" s="10">
        <v>-2829969.13</v>
      </c>
      <c r="K15" s="22">
        <v>-3178961</v>
      </c>
    </row>
    <row r="16" spans="7:11" ht="12.75">
      <c r="G16" s="22"/>
      <c r="K16" s="22"/>
    </row>
    <row r="17" spans="1:11" ht="12.75">
      <c r="A17" t="s">
        <v>139</v>
      </c>
      <c r="E17" s="12">
        <v>0</v>
      </c>
      <c r="G17" s="23">
        <f>-7584323-801854</f>
        <v>-8386177</v>
      </c>
      <c r="I17" s="12">
        <v>0</v>
      </c>
      <c r="K17" s="23">
        <v>-7664905</v>
      </c>
    </row>
    <row r="18" spans="7:11" ht="12.75">
      <c r="G18" s="22"/>
      <c r="K18" s="22"/>
    </row>
    <row r="19" spans="1:11" s="2" customFormat="1" ht="12.75">
      <c r="A19" s="2" t="s">
        <v>49</v>
      </c>
      <c r="C19" s="3"/>
      <c r="E19" s="13">
        <f>SUM(E9:E17)</f>
        <v>-3575006.09</v>
      </c>
      <c r="F19" s="48"/>
      <c r="G19" s="58">
        <f>SUM(G9:G17)</f>
        <v>-7649521</v>
      </c>
      <c r="H19" s="48"/>
      <c r="I19" s="13">
        <f>SUM(I9:I17)</f>
        <v>-4913291.699999999</v>
      </c>
      <c r="J19" s="48"/>
      <c r="K19" s="58">
        <f>SUM(K9:K17)</f>
        <v>-8763562</v>
      </c>
    </row>
    <row r="20" spans="7:11" ht="12.75">
      <c r="G20" s="22"/>
      <c r="K20" s="22"/>
    </row>
    <row r="21" spans="1:11" ht="12.75">
      <c r="A21" t="s">
        <v>43</v>
      </c>
      <c r="E21" s="12">
        <v>-1521062.85</v>
      </c>
      <c r="G21" s="23">
        <f>-1249128-1669307</f>
        <v>-2918435</v>
      </c>
      <c r="I21" s="12">
        <v>-5854507.28</v>
      </c>
      <c r="K21" s="23">
        <v>-5881102.11</v>
      </c>
    </row>
    <row r="22" spans="7:11" ht="12.75">
      <c r="G22" s="22"/>
      <c r="K22" s="22"/>
    </row>
    <row r="23" spans="1:11" s="2" customFormat="1" ht="12.75">
      <c r="A23" s="2" t="s">
        <v>123</v>
      </c>
      <c r="C23" s="3"/>
      <c r="E23" s="13">
        <f>SUM(E19:E21)</f>
        <v>-5096068.9399999995</v>
      </c>
      <c r="F23" s="48"/>
      <c r="G23" s="49">
        <f>SUM(G19:G21)</f>
        <v>-10567956</v>
      </c>
      <c r="H23" s="48"/>
      <c r="I23" s="13">
        <f>SUM(I19:I21)</f>
        <v>-10767798.98</v>
      </c>
      <c r="J23" s="48"/>
      <c r="K23" s="49">
        <f>SUM(K19:K21)</f>
        <v>-14644664.11</v>
      </c>
    </row>
    <row r="24" spans="7:11" ht="12.75">
      <c r="G24" s="22"/>
      <c r="K24" s="22"/>
    </row>
    <row r="25" spans="1:11" ht="12.75">
      <c r="A25" t="s">
        <v>28</v>
      </c>
      <c r="E25" s="12">
        <v>0</v>
      </c>
      <c r="G25" s="23">
        <v>0</v>
      </c>
      <c r="I25" s="12">
        <v>0</v>
      </c>
      <c r="K25" s="23">
        <v>0</v>
      </c>
    </row>
    <row r="26" spans="7:11" ht="12.75">
      <c r="G26" s="22"/>
      <c r="K26" s="22"/>
    </row>
    <row r="27" spans="1:11" ht="13.5" thickBot="1">
      <c r="A27" s="2" t="s">
        <v>29</v>
      </c>
      <c r="E27" s="11">
        <f>SUM(E23+E25)</f>
        <v>-5096068.9399999995</v>
      </c>
      <c r="G27" s="24">
        <f>SUM(G23+G25)</f>
        <v>-10567956</v>
      </c>
      <c r="I27" s="11">
        <f>SUM(I23+I25)</f>
        <v>-10767798.98</v>
      </c>
      <c r="K27" s="24">
        <f>SUM(K23+K25)</f>
        <v>-14644664.11</v>
      </c>
    </row>
    <row r="28" ht="13.5" thickTop="1"/>
    <row r="31" spans="1:11" s="7" customFormat="1" ht="12.75">
      <c r="A31" s="7" t="s">
        <v>32</v>
      </c>
      <c r="C31" s="14"/>
      <c r="E31" s="51"/>
      <c r="F31" s="32"/>
      <c r="G31" s="25"/>
      <c r="H31" s="32"/>
      <c r="I31" s="51"/>
      <c r="J31" s="32"/>
      <c r="K31" s="25"/>
    </row>
    <row r="32" spans="1:11" s="7" customFormat="1" ht="12.75">
      <c r="A32" s="7" t="s">
        <v>31</v>
      </c>
      <c r="C32" s="14"/>
      <c r="E32" s="52">
        <f>SUM(-E23/18500000*100)</f>
        <v>27.54631859459459</v>
      </c>
      <c r="F32" s="32"/>
      <c r="G32" s="25">
        <f>SUM(-G23/18500000*100)</f>
        <v>57.12408648648649</v>
      </c>
      <c r="H32" s="32"/>
      <c r="I32" s="52">
        <f>SUM(-I23/18500000*100)</f>
        <v>58.20431881081082</v>
      </c>
      <c r="J32" s="32"/>
      <c r="K32" s="25">
        <f>SUM(-K23/18500000*100)</f>
        <v>79.16034654054054</v>
      </c>
    </row>
    <row r="33" spans="1:11" s="7" customFormat="1" ht="13.5" thickBot="1">
      <c r="A33" s="7" t="s">
        <v>30</v>
      </c>
      <c r="C33" s="14"/>
      <c r="E33" s="53">
        <f>SUM(-E27/18500000*100)</f>
        <v>27.54631859459459</v>
      </c>
      <c r="F33" s="32"/>
      <c r="G33" s="26">
        <f>SUM(-G27/18500000*100)</f>
        <v>57.12408648648649</v>
      </c>
      <c r="H33" s="32"/>
      <c r="I33" s="53">
        <f>SUM(-I27/18500000*100)</f>
        <v>58.20431881081082</v>
      </c>
      <c r="J33" s="32"/>
      <c r="K33" s="26">
        <f>SUM(-K27/18500000*100)</f>
        <v>79.16034654054054</v>
      </c>
    </row>
    <row r="34" ht="13.5" thickTop="1"/>
    <row r="36" ht="12.75">
      <c r="A36" s="27" t="s">
        <v>101</v>
      </c>
    </row>
    <row r="38" ht="12.75">
      <c r="A38" s="8" t="s">
        <v>104</v>
      </c>
    </row>
  </sheetData>
  <printOptions/>
  <pageMargins left="0.7" right="0" top="1.57" bottom="1" header="0.39" footer="0.5"/>
  <pageSetup horizontalDpi="600" verticalDpi="600" orientation="portrait" paperSize="9" scale="80" r:id="rId1"/>
  <headerFooter alignWithMargins="0">
    <oddHeader>&amp;C&amp;"Arial,Bold"&amp;12UNITED CHEMICAL INDUSTRIES BERHAD
(5990-P)
(Incorporated in Malaysia)
CONDENSED CONSOLIDATED INCOME STATEMENT FOR THE YEAR ENDED
 31ST DECEMBER  2003&amp;R&amp;"Arial,Italic"&amp;8Printed On : &amp;D
&amp;T</oddHeader>
    <oddFooter>&amp;L&amp;"Arial,Italic"&amp;8File : &amp;F  (&amp;A)&amp;R&amp;"Arial,Italic"&amp;8Page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1">
      <selection activeCell="E43" sqref="E43"/>
    </sheetView>
  </sheetViews>
  <sheetFormatPr defaultColWidth="9.140625" defaultRowHeight="12.75"/>
  <cols>
    <col min="1" max="1" width="41.00390625" style="0" customWidth="1"/>
    <col min="2" max="2" width="3.57421875" style="0" customWidth="1"/>
    <col min="3" max="3" width="9.140625" style="5" customWidth="1"/>
    <col min="4" max="4" width="2.8515625" style="0" customWidth="1"/>
    <col min="5" max="5" width="15.00390625" style="16" customWidth="1"/>
    <col min="6" max="6" width="3.57421875" style="43" customWidth="1"/>
    <col min="7" max="7" width="15.57421875" style="22" customWidth="1"/>
  </cols>
  <sheetData>
    <row r="1" spans="5:7" ht="12.75">
      <c r="E1" s="9" t="s">
        <v>42</v>
      </c>
      <c r="F1" s="18"/>
      <c r="G1" s="20" t="s">
        <v>42</v>
      </c>
    </row>
    <row r="2" spans="5:7" ht="12.75">
      <c r="E2" s="33" t="str">
        <f>'Conso BS'!E2</f>
        <v>31/12/2003</v>
      </c>
      <c r="F2" s="18"/>
      <c r="G2" s="21" t="str">
        <f>'Conso BS'!G2</f>
        <v>31/12/2002</v>
      </c>
    </row>
    <row r="3" spans="5:7" ht="12.75">
      <c r="E3" s="9" t="s">
        <v>1</v>
      </c>
      <c r="F3" s="18"/>
      <c r="G3" s="20" t="s">
        <v>1</v>
      </c>
    </row>
    <row r="5" ht="12.75">
      <c r="A5" s="2" t="s">
        <v>102</v>
      </c>
    </row>
    <row r="6" ht="12.75">
      <c r="A6" s="2"/>
    </row>
    <row r="7" ht="12.75">
      <c r="A7" t="s">
        <v>13</v>
      </c>
    </row>
    <row r="8" spans="1:7" ht="13.5" thickBot="1">
      <c r="A8" t="s">
        <v>14</v>
      </c>
      <c r="E8" s="54">
        <v>30000000</v>
      </c>
      <c r="G8" s="37">
        <v>30000000</v>
      </c>
    </row>
    <row r="9" ht="13.5" thickTop="1"/>
    <row r="10" ht="12.75">
      <c r="A10" t="s">
        <v>15</v>
      </c>
    </row>
    <row r="11" spans="1:7" ht="13.5" thickBot="1">
      <c r="A11" t="s">
        <v>47</v>
      </c>
      <c r="E11" s="11">
        <v>18500000</v>
      </c>
      <c r="G11" s="24">
        <v>18500000</v>
      </c>
    </row>
    <row r="12" ht="13.5" thickTop="1"/>
    <row r="14" ht="12.75">
      <c r="A14" s="2" t="s">
        <v>103</v>
      </c>
    </row>
    <row r="15" ht="12.75">
      <c r="E15" s="57"/>
    </row>
    <row r="16" spans="1:7" ht="12.75">
      <c r="A16" t="s">
        <v>16</v>
      </c>
      <c r="E16" s="16">
        <v>1481086.61</v>
      </c>
      <c r="G16" s="22">
        <v>1481086</v>
      </c>
    </row>
    <row r="17" spans="1:7" ht="12.75">
      <c r="A17" t="s">
        <v>17</v>
      </c>
      <c r="E17" s="16">
        <f>'Conso Equity'!I14</f>
        <v>-79792112.71</v>
      </c>
      <c r="G17" s="22">
        <v>-69024311</v>
      </c>
    </row>
    <row r="18" spans="1:7" ht="12.75">
      <c r="A18" t="s">
        <v>18</v>
      </c>
      <c r="E18" s="17">
        <v>1700000</v>
      </c>
      <c r="G18" s="23">
        <v>1700000</v>
      </c>
    </row>
    <row r="20" spans="5:7" ht="13.5" thickBot="1">
      <c r="E20" s="11">
        <f>SUM(E16:E18)</f>
        <v>-76611026.1</v>
      </c>
      <c r="G20" s="24">
        <f>SUM(G16:G18)</f>
        <v>-65843225</v>
      </c>
    </row>
    <row r="21" ht="13.5" thickTop="1">
      <c r="E21" s="57"/>
    </row>
    <row r="23" ht="12.75">
      <c r="A23" s="2" t="s">
        <v>109</v>
      </c>
    </row>
    <row r="25" spans="1:7" ht="12.75">
      <c r="A25" t="s">
        <v>19</v>
      </c>
      <c r="E25" s="16">
        <f>793896.25+31983.07</f>
        <v>825879.32</v>
      </c>
      <c r="G25" s="22">
        <v>2220306</v>
      </c>
    </row>
    <row r="26" spans="1:7" ht="12.75">
      <c r="A26" t="s">
        <v>20</v>
      </c>
      <c r="E26" s="17">
        <f>-31761.22-514212.52-139942.29</f>
        <v>-685916.03</v>
      </c>
      <c r="G26" s="23">
        <v>-581345</v>
      </c>
    </row>
    <row r="28" spans="5:7" ht="12.75">
      <c r="E28" s="17">
        <f>SUM(E25:E26)</f>
        <v>139963.28999999992</v>
      </c>
      <c r="G28" s="23">
        <f>SUM(G25:G26)</f>
        <v>1638961</v>
      </c>
    </row>
    <row r="29" spans="5:7" ht="12.75">
      <c r="E29" s="50"/>
      <c r="G29" s="38"/>
    </row>
    <row r="30" spans="1:7" ht="12.75">
      <c r="A30" t="s">
        <v>21</v>
      </c>
      <c r="E30" s="50">
        <f>314518.73+934.56+193862+8235.07+183071.8+20330.3</f>
        <v>720952.46</v>
      </c>
      <c r="G30" s="38">
        <v>361923</v>
      </c>
    </row>
    <row r="31" spans="1:7" ht="12.75">
      <c r="A31" t="s">
        <v>20</v>
      </c>
      <c r="E31" s="17">
        <v>-152302.9</v>
      </c>
      <c r="G31" s="23">
        <v>-157023</v>
      </c>
    </row>
    <row r="33" spans="5:7" ht="12.75">
      <c r="E33" s="17">
        <f>SUM(E30:E31)</f>
        <v>568649.5599999999</v>
      </c>
      <c r="G33" s="23">
        <f>SUM(G30:G31)</f>
        <v>204900</v>
      </c>
    </row>
    <row r="36" spans="5:7" ht="13.5" thickBot="1">
      <c r="E36" s="11">
        <f>SUM(E28+E33)</f>
        <v>708612.8499999999</v>
      </c>
      <c r="G36" s="24">
        <f>SUM(G28+G33)</f>
        <v>1843861</v>
      </c>
    </row>
    <row r="37" ht="13.5" thickTop="1"/>
    <row r="39" ht="12.75">
      <c r="A39" s="2" t="s">
        <v>110</v>
      </c>
    </row>
    <row r="41" spans="1:7" ht="12.75">
      <c r="A41" t="s">
        <v>22</v>
      </c>
      <c r="E41" s="16">
        <v>884565.19</v>
      </c>
      <c r="G41" s="22">
        <v>1595677</v>
      </c>
    </row>
    <row r="42" spans="1:7" ht="12.75">
      <c r="A42" t="s">
        <v>23</v>
      </c>
      <c r="E42" s="50">
        <f>14066048.04+12145728.03-2752912.9-1095377.1+210252.1+3000-E43-E55-E57-E60-E66-E68+20675-2418.5</f>
        <v>3910549.4600000046</v>
      </c>
      <c r="F42" s="45"/>
      <c r="G42" s="38">
        <v>2698810</v>
      </c>
    </row>
    <row r="43" spans="1:7" ht="12.75">
      <c r="A43" t="s">
        <v>44</v>
      </c>
      <c r="C43" s="5" t="s">
        <v>121</v>
      </c>
      <c r="E43" s="17">
        <v>265370</v>
      </c>
      <c r="G43" s="23">
        <v>265370</v>
      </c>
    </row>
    <row r="45" spans="5:7" ht="13.5" thickBot="1">
      <c r="E45" s="11">
        <f>SUM(E41:E43)</f>
        <v>5060484.650000004</v>
      </c>
      <c r="G45" s="24">
        <f>SUM(G41:G43)</f>
        <v>4559857</v>
      </c>
    </row>
    <row r="46" ht="13.5" thickTop="1"/>
    <row r="47" spans="1:7" s="7" customFormat="1" ht="12.75">
      <c r="A47" s="7" t="s">
        <v>45</v>
      </c>
      <c r="C47" s="14"/>
      <c r="E47" s="51"/>
      <c r="F47" s="44"/>
      <c r="G47" s="39"/>
    </row>
    <row r="48" spans="1:7" s="7" customFormat="1" ht="12.75">
      <c r="A48" s="7" t="s">
        <v>46</v>
      </c>
      <c r="C48" s="14"/>
      <c r="E48" s="51"/>
      <c r="F48" s="44"/>
      <c r="G48" s="39"/>
    </row>
    <row r="51" ht="12.75">
      <c r="A51" s="2" t="s">
        <v>111</v>
      </c>
    </row>
    <row r="52" spans="5:7" s="3" customFormat="1" ht="12.75">
      <c r="E52" s="9"/>
      <c r="F52" s="18"/>
      <c r="G52" s="20"/>
    </row>
    <row r="53" spans="1:7" s="7" customFormat="1" ht="12.75">
      <c r="A53" s="27" t="s">
        <v>50</v>
      </c>
      <c r="C53" s="14"/>
      <c r="E53" s="51"/>
      <c r="F53" s="44"/>
      <c r="G53" s="39"/>
    </row>
    <row r="54" spans="1:7" ht="12.75">
      <c r="A54" t="s">
        <v>51</v>
      </c>
      <c r="E54" s="16">
        <v>892830.46</v>
      </c>
      <c r="G54" s="22">
        <v>892831</v>
      </c>
    </row>
    <row r="55" spans="1:7" ht="12.75">
      <c r="A55" t="s">
        <v>52</v>
      </c>
      <c r="E55" s="16">
        <v>205123.24</v>
      </c>
      <c r="G55" s="22">
        <v>119245</v>
      </c>
    </row>
    <row r="56" spans="1:7" ht="12.75">
      <c r="A56" t="s">
        <v>53</v>
      </c>
      <c r="E56" s="16">
        <v>1458273.93</v>
      </c>
      <c r="G56" s="22">
        <v>1458274</v>
      </c>
    </row>
    <row r="57" spans="1:7" ht="12.75">
      <c r="A57" t="s">
        <v>52</v>
      </c>
      <c r="E57" s="16">
        <v>590757.33</v>
      </c>
      <c r="G57" s="22">
        <v>354792</v>
      </c>
    </row>
    <row r="58" ht="12.75">
      <c r="A58" t="s">
        <v>54</v>
      </c>
    </row>
    <row r="59" spans="1:7" ht="12.75">
      <c r="A59" t="s">
        <v>55</v>
      </c>
      <c r="E59" s="16">
        <v>30000000</v>
      </c>
      <c r="G59" s="22">
        <v>30000000</v>
      </c>
    </row>
    <row r="60" spans="1:7" ht="12.75">
      <c r="A60" t="s">
        <v>52</v>
      </c>
      <c r="E60" s="16">
        <v>16410864.39</v>
      </c>
      <c r="G60" s="22">
        <v>11489634</v>
      </c>
    </row>
    <row r="62" spans="5:7" ht="12.75">
      <c r="E62" s="55">
        <f>SUM(E54:E60)</f>
        <v>49557849.35</v>
      </c>
      <c r="G62" s="40">
        <f>SUM(G54:G60)</f>
        <v>44314776</v>
      </c>
    </row>
    <row r="64" ht="12.75">
      <c r="A64" s="27" t="s">
        <v>56</v>
      </c>
    </row>
    <row r="65" spans="1:7" ht="12.75">
      <c r="A65" t="s">
        <v>57</v>
      </c>
      <c r="E65" s="16">
        <v>3777198.34</v>
      </c>
      <c r="G65" s="22">
        <v>3777198</v>
      </c>
    </row>
    <row r="66" spans="1:7" ht="12.75">
      <c r="A66" t="s">
        <v>52</v>
      </c>
      <c r="E66" s="16">
        <v>1042392.17</v>
      </c>
      <c r="G66" s="22">
        <v>589464</v>
      </c>
    </row>
    <row r="67" spans="1:7" ht="12.75">
      <c r="A67" t="s">
        <v>58</v>
      </c>
      <c r="E67" s="16">
        <v>1500000</v>
      </c>
      <c r="G67" s="22">
        <v>1500000</v>
      </c>
    </row>
    <row r="68" spans="1:7" ht="12.75">
      <c r="A68" t="s">
        <v>52</v>
      </c>
      <c r="E68" s="16">
        <v>169938.08</v>
      </c>
      <c r="G68" s="22">
        <v>80600</v>
      </c>
    </row>
    <row r="69" spans="1:7" ht="12.75">
      <c r="A69" t="s">
        <v>59</v>
      </c>
      <c r="E69" s="16">
        <v>636031.41</v>
      </c>
      <c r="G69" s="22">
        <v>568424</v>
      </c>
    </row>
    <row r="71" spans="5:7" ht="12.75">
      <c r="E71" s="55">
        <f>SUM(E65:E70)</f>
        <v>7125560</v>
      </c>
      <c r="G71" s="40">
        <f>SUM(G65:G70)</f>
        <v>6515686</v>
      </c>
    </row>
    <row r="74" spans="1:7" ht="12.75">
      <c r="A74" t="s">
        <v>60</v>
      </c>
      <c r="E74" s="16">
        <f>SUM(E62)</f>
        <v>49557849.35</v>
      </c>
      <c r="G74" s="22">
        <f>SUM(G62)</f>
        <v>44314776</v>
      </c>
    </row>
    <row r="75" spans="1:7" ht="12.75">
      <c r="A75" t="s">
        <v>61</v>
      </c>
      <c r="E75" s="16">
        <f>SUM(E71)</f>
        <v>7125560</v>
      </c>
      <c r="G75" s="22">
        <f>SUM(G71)</f>
        <v>6515686</v>
      </c>
    </row>
    <row r="77" spans="1:7" ht="13.5" thickBot="1">
      <c r="A77" s="2" t="s">
        <v>62</v>
      </c>
      <c r="E77" s="56">
        <f>SUM(E74:E75)</f>
        <v>56683409.35</v>
      </c>
      <c r="G77" s="41">
        <f>SUM(G74:G75)</f>
        <v>50830462</v>
      </c>
    </row>
    <row r="78" ht="13.5" thickTop="1"/>
  </sheetData>
  <printOptions/>
  <pageMargins left="0.84" right="0" top="1.57" bottom="0.86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CONSOLIDATED NOTES TO THE FINANCIAL STATEMENTS AT 31ST DECEMBER 2003&amp;R&amp;"Arial,Italic"&amp;8Printed On : &amp;D
&amp;T</oddHeader>
    <oddFooter>&amp;L&amp;"Arial,Italic"&amp;8File : &amp;F  (&amp;A)&amp;R&amp;"Arial,Italic"&amp;8Page &amp;P of &amp;N</oddFooter>
  </headerFooter>
  <rowBreaks count="3" manualBreakCount="3">
    <brk id="49" max="255" man="1"/>
    <brk id="90" max="255" man="1"/>
    <brk id="1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F7" sqref="F7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2.7109375" style="1" customWidth="1"/>
    <col min="4" max="4" width="2.57421875" style="0" customWidth="1"/>
    <col min="5" max="5" width="12.7109375" style="1" customWidth="1"/>
    <col min="6" max="6" width="2.57421875" style="0" customWidth="1"/>
    <col min="7" max="7" width="12.7109375" style="1" customWidth="1"/>
    <col min="8" max="8" width="2.57421875" style="0" customWidth="1"/>
    <col min="9" max="9" width="14.28125" style="16" customWidth="1"/>
    <col min="10" max="10" width="2.57421875" style="19" customWidth="1"/>
    <col min="11" max="11" width="12.7109375" style="13" customWidth="1"/>
  </cols>
  <sheetData>
    <row r="1" spans="9:11" s="3" customFormat="1" ht="12.75">
      <c r="I1" s="9" t="s">
        <v>37</v>
      </c>
      <c r="J1" s="18"/>
      <c r="K1" s="18"/>
    </row>
    <row r="2" spans="3:11" s="3" customFormat="1" ht="12.75">
      <c r="C2" s="4" t="s">
        <v>34</v>
      </c>
      <c r="E2" s="4" t="s">
        <v>34</v>
      </c>
      <c r="G2" s="4" t="s">
        <v>35</v>
      </c>
      <c r="I2" s="9" t="s">
        <v>33</v>
      </c>
      <c r="J2" s="18"/>
      <c r="K2" s="9"/>
    </row>
    <row r="3" spans="3:11" s="3" customFormat="1" ht="12.75">
      <c r="C3" s="4" t="s">
        <v>35</v>
      </c>
      <c r="E3" s="4" t="s">
        <v>36</v>
      </c>
      <c r="G3" s="4" t="s">
        <v>39</v>
      </c>
      <c r="I3" s="9" t="s">
        <v>38</v>
      </c>
      <c r="J3" s="18"/>
      <c r="K3" s="9" t="s">
        <v>40</v>
      </c>
    </row>
    <row r="4" spans="3:11" ht="12.75">
      <c r="C4" s="4" t="s">
        <v>1</v>
      </c>
      <c r="E4" s="4" t="s">
        <v>1</v>
      </c>
      <c r="G4" s="4" t="s">
        <v>1</v>
      </c>
      <c r="I4" s="9" t="s">
        <v>1</v>
      </c>
      <c r="K4" s="9" t="s">
        <v>1</v>
      </c>
    </row>
    <row r="6" spans="1:11" ht="12.75">
      <c r="A6" t="s">
        <v>48</v>
      </c>
      <c r="C6" s="10">
        <v>18500000</v>
      </c>
      <c r="E6" s="10">
        <v>1481086.61</v>
      </c>
      <c r="G6" s="10">
        <v>1700000</v>
      </c>
      <c r="I6" s="16">
        <f>-54379649.12</f>
        <v>-54379649.12</v>
      </c>
      <c r="K6" s="13">
        <f>SUM(C6:I6)</f>
        <v>-32698562.509999998</v>
      </c>
    </row>
    <row r="8" spans="1:11" ht="12.75">
      <c r="A8" t="s">
        <v>41</v>
      </c>
      <c r="C8" s="12">
        <v>0</v>
      </c>
      <c r="E8" s="12">
        <v>0</v>
      </c>
      <c r="G8" s="12">
        <v>0</v>
      </c>
      <c r="I8" s="17">
        <v>-14644664.61</v>
      </c>
      <c r="K8" s="15">
        <f>SUM(C8:I8)</f>
        <v>-14644664.61</v>
      </c>
    </row>
    <row r="10" spans="1:11" ht="12.75">
      <c r="A10" t="s">
        <v>100</v>
      </c>
      <c r="C10" s="10">
        <f>SUM(C6:C8)</f>
        <v>18500000</v>
      </c>
      <c r="E10" s="10">
        <f>SUM(E6:E8)</f>
        <v>1481086.61</v>
      </c>
      <c r="G10" s="10">
        <f>SUM(G6:G8)</f>
        <v>1700000</v>
      </c>
      <c r="I10" s="16">
        <f>SUM(I6:I8)</f>
        <v>-69024313.72999999</v>
      </c>
      <c r="K10" s="13">
        <f>SUM(K6:K8)</f>
        <v>-47343227.12</v>
      </c>
    </row>
    <row r="12" spans="1:11" ht="12.75">
      <c r="A12" t="s">
        <v>97</v>
      </c>
      <c r="C12" s="6">
        <v>0</v>
      </c>
      <c r="E12" s="6">
        <v>0</v>
      </c>
      <c r="G12" s="6">
        <v>0</v>
      </c>
      <c r="I12" s="17">
        <f>SUM('Conso IS'!I27)</f>
        <v>-10767798.98</v>
      </c>
      <c r="K12" s="15">
        <f>SUM(C12:I12)</f>
        <v>-10767798.98</v>
      </c>
    </row>
    <row r="14" spans="1:11" ht="13.5" thickBot="1">
      <c r="A14" t="s">
        <v>138</v>
      </c>
      <c r="C14" s="11">
        <f>SUM(C10:C12)</f>
        <v>18500000</v>
      </c>
      <c r="E14" s="11">
        <f>SUM(E10:E12)</f>
        <v>1481086.61</v>
      </c>
      <c r="G14" s="11">
        <f>SUM(G10:G12)</f>
        <v>1700000</v>
      </c>
      <c r="I14" s="11">
        <f>SUM(I10+I12)</f>
        <v>-79792112.71</v>
      </c>
      <c r="K14" s="11">
        <f>SUM(K10:K12)</f>
        <v>-58111026.099999994</v>
      </c>
    </row>
    <row r="15" ht="13.5" thickTop="1">
      <c r="I15" s="57"/>
    </row>
    <row r="17" ht="12.75">
      <c r="A17" s="27" t="s">
        <v>101</v>
      </c>
    </row>
    <row r="19" ht="12.75">
      <c r="A19" s="8" t="s">
        <v>131</v>
      </c>
    </row>
    <row r="20" ht="12.75">
      <c r="A20" s="8" t="s">
        <v>132</v>
      </c>
    </row>
  </sheetData>
  <printOptions/>
  <pageMargins left="0.84" right="0" top="1.61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STATEMENT OF CHANGES IN EQUITY
FOR THE YEAR ENDED 31ST DECEMBER 2003&amp;R&amp;"Arial,Italic"&amp;8Printed On : &amp;D
&amp;T</oddHeader>
    <oddFooter>&amp;L&amp;"Arial,Italic"&amp;8File : &amp;F  (&amp;A)&amp;R&amp;"Arial,Italic"&amp;8Page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4">
      <selection activeCell="E28" sqref="E28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5" customWidth="1"/>
    <col min="4" max="4" width="3.57421875" style="0" customWidth="1"/>
    <col min="5" max="5" width="15.57421875" style="16" customWidth="1"/>
    <col min="6" max="6" width="3.57421875" style="31" customWidth="1"/>
    <col min="7" max="7" width="15.57421875" style="22" customWidth="1"/>
    <col min="8" max="8" width="3.57421875" style="31" customWidth="1"/>
    <col min="9" max="9" width="15.57421875" style="28" customWidth="1"/>
    <col min="10" max="10" width="3.57421875" style="31" customWidth="1"/>
    <col min="11" max="11" width="15.57421875" style="29" customWidth="1"/>
  </cols>
  <sheetData>
    <row r="1" spans="5:7" ht="12.75">
      <c r="E1" s="9" t="s">
        <v>63</v>
      </c>
      <c r="F1" s="30"/>
      <c r="G1" s="20" t="s">
        <v>63</v>
      </c>
    </row>
    <row r="2" spans="5:7" ht="12.75">
      <c r="E2" s="33" t="str">
        <f>'Conso IS'!E2</f>
        <v>31/12/2003</v>
      </c>
      <c r="F2" s="30"/>
      <c r="G2" s="21" t="s">
        <v>99</v>
      </c>
    </row>
    <row r="3" spans="5:7" ht="12.75">
      <c r="E3" s="9" t="s">
        <v>1</v>
      </c>
      <c r="F3" s="30"/>
      <c r="G3" s="20" t="s">
        <v>1</v>
      </c>
    </row>
    <row r="5" ht="12.75">
      <c r="A5" s="2" t="s">
        <v>64</v>
      </c>
    </row>
    <row r="7" spans="1:7" ht="12.75">
      <c r="A7" t="s">
        <v>93</v>
      </c>
      <c r="E7" s="16">
        <f>SUM('Conso IS'!I27)</f>
        <v>-10767798.98</v>
      </c>
      <c r="G7" s="22">
        <v>-14644664</v>
      </c>
    </row>
    <row r="9" ht="12.75">
      <c r="A9" t="s">
        <v>65</v>
      </c>
    </row>
    <row r="10" spans="1:7" ht="12.75">
      <c r="A10" t="s">
        <v>66</v>
      </c>
      <c r="E10" s="16">
        <v>0</v>
      </c>
      <c r="G10" s="22">
        <v>1344923</v>
      </c>
    </row>
    <row r="11" spans="1:7" ht="12.75">
      <c r="A11" t="s">
        <v>113</v>
      </c>
      <c r="E11" s="16">
        <v>0</v>
      </c>
      <c r="G11" s="22">
        <v>1896911</v>
      </c>
    </row>
    <row r="12" spans="1:7" ht="12.75">
      <c r="A12" t="s">
        <v>67</v>
      </c>
      <c r="E12" s="16">
        <v>0</v>
      </c>
      <c r="G12" s="22">
        <v>100928</v>
      </c>
    </row>
    <row r="13" spans="1:7" ht="12.75">
      <c r="A13" t="s">
        <v>114</v>
      </c>
      <c r="E13" s="16">
        <v>0</v>
      </c>
      <c r="G13" s="22">
        <v>-680856</v>
      </c>
    </row>
    <row r="14" spans="1:7" ht="12.75">
      <c r="A14" t="s">
        <v>68</v>
      </c>
      <c r="E14" s="16">
        <v>139942</v>
      </c>
      <c r="G14" s="22">
        <v>675929</v>
      </c>
    </row>
    <row r="15" spans="1:7" ht="12.75">
      <c r="A15" t="s">
        <v>69</v>
      </c>
      <c r="E15" s="16">
        <v>0</v>
      </c>
      <c r="G15" s="22">
        <v>-5996</v>
      </c>
    </row>
    <row r="16" spans="1:7" ht="12.75">
      <c r="A16" t="s">
        <v>115</v>
      </c>
      <c r="E16" s="16">
        <v>0</v>
      </c>
      <c r="G16" s="22">
        <v>6053</v>
      </c>
    </row>
    <row r="17" spans="1:7" ht="12.75">
      <c r="A17" t="s">
        <v>70</v>
      </c>
      <c r="E17" s="16">
        <f>5857270.36-1262.22-184.48-1316.38</f>
        <v>5854507.28</v>
      </c>
      <c r="G17" s="22">
        <v>5881102</v>
      </c>
    </row>
    <row r="18" spans="1:7" ht="12.75">
      <c r="A18" t="s">
        <v>71</v>
      </c>
      <c r="E18" s="16">
        <f>-13573.05-50</f>
        <v>-13623.05</v>
      </c>
      <c r="G18" s="22">
        <v>-3779</v>
      </c>
    </row>
    <row r="19" spans="1:7" ht="12.75">
      <c r="A19" t="s">
        <v>116</v>
      </c>
      <c r="E19" s="16">
        <v>277528</v>
      </c>
      <c r="G19" s="22">
        <v>0</v>
      </c>
    </row>
    <row r="20" spans="1:7" ht="12.75">
      <c r="A20" t="s">
        <v>117</v>
      </c>
      <c r="E20" s="16">
        <v>0</v>
      </c>
      <c r="G20" s="22">
        <v>3064442</v>
      </c>
    </row>
    <row r="21" spans="1:7" ht="12.75">
      <c r="A21" t="s">
        <v>72</v>
      </c>
      <c r="E21" s="16">
        <v>0</v>
      </c>
      <c r="G21" s="22">
        <v>657</v>
      </c>
    </row>
    <row r="22" spans="1:7" ht="12.75">
      <c r="A22" t="s">
        <v>118</v>
      </c>
      <c r="E22" s="16">
        <v>0</v>
      </c>
      <c r="G22" s="22">
        <v>1978078</v>
      </c>
    </row>
    <row r="23" spans="1:7" ht="12.75">
      <c r="A23" t="s">
        <v>127</v>
      </c>
      <c r="E23" s="17">
        <v>-4632.14</v>
      </c>
      <c r="G23" s="23">
        <v>0</v>
      </c>
    </row>
    <row r="25" spans="1:7" ht="12.75">
      <c r="A25" t="s">
        <v>73</v>
      </c>
      <c r="E25" s="16">
        <f>SUM(E7:E23)</f>
        <v>-4514076.89</v>
      </c>
      <c r="G25" s="22">
        <f>SUM(G7:G23)</f>
        <v>-386272</v>
      </c>
    </row>
    <row r="27" spans="1:7" ht="12.75">
      <c r="A27" t="s">
        <v>74</v>
      </c>
      <c r="E27" s="16">
        <f>(3608834)-262429</f>
        <v>3346405</v>
      </c>
      <c r="G27" s="22">
        <v>530377</v>
      </c>
    </row>
    <row r="28" spans="1:7" ht="12.75">
      <c r="A28" t="s">
        <v>75</v>
      </c>
      <c r="E28" s="16">
        <f>(1843861)-848555</f>
        <v>995306</v>
      </c>
      <c r="G28" s="22">
        <v>2163171</v>
      </c>
    </row>
    <row r="29" spans="1:7" ht="12.75">
      <c r="A29" t="s">
        <v>76</v>
      </c>
      <c r="E29" s="17">
        <f>5060485-(4559857)</f>
        <v>500628</v>
      </c>
      <c r="G29" s="23">
        <v>-2137605</v>
      </c>
    </row>
    <row r="31" spans="1:7" ht="12.75">
      <c r="A31" t="s">
        <v>77</v>
      </c>
      <c r="E31" s="16">
        <f>SUM(E25:E29)</f>
        <v>328262.11000000034</v>
      </c>
      <c r="G31" s="22">
        <f>SUM(G25:G29)</f>
        <v>169671</v>
      </c>
    </row>
    <row r="33" spans="1:7" ht="12.75">
      <c r="A33" t="s">
        <v>78</v>
      </c>
      <c r="E33" s="16">
        <v>0</v>
      </c>
      <c r="G33" s="22">
        <v>0</v>
      </c>
    </row>
    <row r="34" spans="1:7" ht="12.75">
      <c r="A34" t="s">
        <v>125</v>
      </c>
      <c r="E34" s="16">
        <f>28099+244720.84</f>
        <v>272819.83999999997</v>
      </c>
      <c r="G34" s="22">
        <v>0</v>
      </c>
    </row>
    <row r="35" spans="1:7" ht="12.75">
      <c r="A35" t="s">
        <v>79</v>
      </c>
      <c r="E35" s="16">
        <v>-123893</v>
      </c>
      <c r="G35" s="22">
        <v>-82728</v>
      </c>
    </row>
    <row r="36" spans="1:5" ht="12.75">
      <c r="A36" t="s">
        <v>122</v>
      </c>
      <c r="E36" s="16">
        <f>1218918-(1700931.23+195979.87)</f>
        <v>-677993.1000000001</v>
      </c>
    </row>
    <row r="37" spans="1:7" ht="12.75">
      <c r="A37" t="s">
        <v>80</v>
      </c>
      <c r="E37" s="17">
        <f>-1560-67608.4</f>
        <v>-69168.4</v>
      </c>
      <c r="G37" s="23">
        <v>-66648</v>
      </c>
    </row>
    <row r="39" spans="1:7" ht="12.75">
      <c r="A39" t="s">
        <v>81</v>
      </c>
      <c r="E39" s="17">
        <f>SUM(E31:E37)</f>
        <v>-269972.5499999998</v>
      </c>
      <c r="G39" s="23">
        <f>SUM(G31:G37)</f>
        <v>20295</v>
      </c>
    </row>
    <row r="42" ht="12.75">
      <c r="A42" s="2" t="s">
        <v>82</v>
      </c>
    </row>
    <row r="44" spans="1:7" ht="12.75">
      <c r="A44" t="s">
        <v>83</v>
      </c>
      <c r="E44" s="16">
        <f>-3079-5488-599-3720-1009-1099</f>
        <v>-14994</v>
      </c>
      <c r="G44" s="22">
        <v>-88651</v>
      </c>
    </row>
    <row r="45" spans="1:7" ht="12.75">
      <c r="A45" t="s">
        <v>84</v>
      </c>
      <c r="E45" s="50">
        <f>16080+60+50+100+100+350</f>
        <v>16740</v>
      </c>
      <c r="G45" s="38">
        <v>32163</v>
      </c>
    </row>
    <row r="46" spans="1:7" ht="12.75">
      <c r="A46" t="s">
        <v>128</v>
      </c>
      <c r="E46" s="17">
        <v>4632.14</v>
      </c>
      <c r="G46" s="23">
        <v>0</v>
      </c>
    </row>
    <row r="48" spans="1:7" ht="12.75">
      <c r="A48" t="s">
        <v>85</v>
      </c>
      <c r="E48" s="17">
        <f>SUM(E44:E46)</f>
        <v>6378.14</v>
      </c>
      <c r="G48" s="23">
        <f>SUM(G44:G46)</f>
        <v>-56488</v>
      </c>
    </row>
    <row r="51" ht="12.75">
      <c r="A51" s="2" t="s">
        <v>86</v>
      </c>
    </row>
    <row r="53" spans="1:7" ht="12.75">
      <c r="A53" t="s">
        <v>87</v>
      </c>
      <c r="E53" s="16">
        <v>0</v>
      </c>
      <c r="G53" s="22">
        <v>0</v>
      </c>
    </row>
    <row r="54" spans="1:7" ht="12.75">
      <c r="A54" t="s">
        <v>96</v>
      </c>
      <c r="E54" s="16">
        <f>636031-(568424)</f>
        <v>67607</v>
      </c>
      <c r="G54" s="22">
        <v>568424</v>
      </c>
    </row>
    <row r="55" spans="1:7" ht="12.75">
      <c r="A55" t="s">
        <v>94</v>
      </c>
      <c r="E55" s="16">
        <f>-381*12</f>
        <v>-4572</v>
      </c>
      <c r="G55" s="22">
        <v>-3810</v>
      </c>
    </row>
    <row r="56" spans="1:7" ht="12.75">
      <c r="A56" t="s">
        <v>88</v>
      </c>
      <c r="E56" s="17">
        <v>0</v>
      </c>
      <c r="G56" s="23">
        <v>0</v>
      </c>
    </row>
    <row r="58" spans="1:7" ht="12.75">
      <c r="A58" t="s">
        <v>89</v>
      </c>
      <c r="E58" s="17">
        <f>SUM(E53:E56)</f>
        <v>63035</v>
      </c>
      <c r="G58" s="23">
        <f>SUM(G53:G56)</f>
        <v>564614</v>
      </c>
    </row>
    <row r="61" ht="12.75">
      <c r="A61" s="2" t="s">
        <v>90</v>
      </c>
    </row>
    <row r="62" spans="1:7" ht="12.75">
      <c r="A62" s="2" t="s">
        <v>91</v>
      </c>
      <c r="E62" s="16">
        <f>SUM(E39+E48+E58)</f>
        <v>-200559.4099999998</v>
      </c>
      <c r="G62" s="22">
        <f>SUM(G39+G48+G58)</f>
        <v>528421</v>
      </c>
    </row>
    <row r="64" spans="1:7" ht="12.75">
      <c r="A64" t="s">
        <v>92</v>
      </c>
      <c r="E64" s="17">
        <v>286930</v>
      </c>
      <c r="G64" s="23">
        <v>-241491</v>
      </c>
    </row>
    <row r="66" spans="1:7" ht="13.5" thickBot="1">
      <c r="A66" s="2" t="s">
        <v>98</v>
      </c>
      <c r="E66" s="11">
        <f>SUM(E62+E64)</f>
        <v>86370.5900000002</v>
      </c>
      <c r="G66" s="24">
        <f>SUM(G62+G64)</f>
        <v>286930</v>
      </c>
    </row>
    <row r="67" ht="13.5" thickTop="1"/>
    <row r="69" ht="12.75">
      <c r="A69" s="27" t="s">
        <v>101</v>
      </c>
    </row>
    <row r="70" ht="12.75">
      <c r="A70" s="8" t="s">
        <v>134</v>
      </c>
    </row>
    <row r="71" ht="12.75">
      <c r="A71" s="8" t="s">
        <v>133</v>
      </c>
    </row>
    <row r="72" ht="12.75">
      <c r="A72" s="27"/>
    </row>
    <row r="73" ht="12.75">
      <c r="A73" s="8" t="s">
        <v>135</v>
      </c>
    </row>
    <row r="74" ht="12.75">
      <c r="A74" s="8" t="s">
        <v>130</v>
      </c>
    </row>
    <row r="75" ht="12.75">
      <c r="A75" s="8"/>
    </row>
  </sheetData>
  <printOptions/>
  <pageMargins left="0.84" right="0" top="1.5" bottom="0.5" header="0.39" footer="0.5"/>
  <pageSetup horizontalDpi="600" verticalDpi="600" orientation="portrait" paperSize="9" scale="70" r:id="rId1"/>
  <headerFooter alignWithMargins="0">
    <oddHeader>&amp;C&amp;"Arial,Bold"&amp;12UNITED CHEMICAL INDUSTRIES BERHAD
(5990-P)
(Incorporated in Malaysia)
CONDENSED CONSOLIDATED CASH FLOW STATEMENT FOR THE YEAR ENDED
 31ST DECEMBER 2003&amp;R&amp;"Arial,Italic"&amp;8Printed On : &amp;D
&amp;T</oddHeader>
    <oddFooter>&amp;L&amp;"Arial,Italic"&amp;8File : &amp;F  (&amp;A)&amp;R&amp;"Arial,Italic"&amp;8Page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Total Corporate Compliance</cp:lastModifiedBy>
  <cp:lastPrinted>2004-02-17T01:59:27Z</cp:lastPrinted>
  <dcterms:created xsi:type="dcterms:W3CDTF">2001-05-14T01:22:37Z</dcterms:created>
  <dcterms:modified xsi:type="dcterms:W3CDTF">2004-02-27T08:27:34Z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